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dney.e.zven\Desktop\WIC\"/>
    </mc:Choice>
  </mc:AlternateContent>
  <bookViews>
    <workbookView xWindow="0" yWindow="0" windowWidth="20490" windowHeight="7620"/>
  </bookViews>
  <sheets>
    <sheet name="WIC Eligibility Tool" sheetId="1" r:id="rId1"/>
    <sheet name="WIC Chart" sheetId="2" r:id="rId2"/>
    <sheet name="Military Rates of Pay" sheetId="3" r:id="rId3"/>
    <sheet name="Sheet1" sheetId="4" r:id="rId4"/>
  </sheets>
  <definedNames>
    <definedName name="over2">'Military Rates of Pay'!$C$4:$C$19</definedName>
    <definedName name="over3">'Military Rates of Pay'!$D$4:$D$19</definedName>
    <definedName name="over4">'Military Rates of Pay'!$E$4:$E$19</definedName>
    <definedName name="over6">'Military Rates of Pay'!$F$4:$F$19</definedName>
    <definedName name="over8">'Military Rates of Pay'!$G$4:$G$19</definedName>
    <definedName name="Twoless">'Military Rates of Pay'!$B$4:$B$19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5" i="2"/>
  <c r="F17" i="2"/>
  <c r="F11" i="2"/>
  <c r="F10" i="2"/>
  <c r="C14" i="2"/>
  <c r="C15" i="2"/>
  <c r="C16" i="2" s="1"/>
  <c r="C17" i="2" s="1"/>
  <c r="C12" i="2"/>
  <c r="C13" i="2" s="1"/>
  <c r="C11" i="2"/>
  <c r="C10" i="2"/>
  <c r="B12" i="2"/>
  <c r="B13" i="2" s="1"/>
  <c r="B14" i="2" s="1"/>
  <c r="B15" i="2" s="1"/>
  <c r="B16" i="2" s="1"/>
  <c r="B17" i="2" s="1"/>
  <c r="B11" i="2"/>
  <c r="B10" i="2"/>
  <c r="P6" i="3" l="1"/>
  <c r="B3" i="1" l="1"/>
  <c r="P15" i="3"/>
  <c r="P14" i="3"/>
  <c r="P13" i="3"/>
  <c r="B7" i="1" s="1"/>
  <c r="P12" i="3"/>
  <c r="P11" i="3"/>
  <c r="P10" i="3"/>
  <c r="P9" i="3"/>
  <c r="P8" i="3"/>
  <c r="P7" i="3"/>
  <c r="P3" i="3"/>
  <c r="B8" i="1" l="1"/>
</calcChain>
</file>

<file path=xl/sharedStrings.xml><?xml version="1.0" encoding="utf-8"?>
<sst xmlns="http://schemas.openxmlformats.org/spreadsheetml/2006/main" count="59" uniqueCount="56">
  <si>
    <t>Economic Unit</t>
  </si>
  <si>
    <t>Annual</t>
  </si>
  <si>
    <t>Monthly</t>
  </si>
  <si>
    <t>Twice-Monthly</t>
  </si>
  <si>
    <t>Bi-Weekly</t>
  </si>
  <si>
    <t>Weekly</t>
  </si>
  <si>
    <t>Each Additional Member Add</t>
  </si>
  <si>
    <t>Cumulative Years of Service</t>
  </si>
  <si>
    <t>Pay Grade</t>
  </si>
  <si>
    <t>2 or less</t>
  </si>
  <si>
    <t>Over 2</t>
  </si>
  <si>
    <t>Over 3</t>
  </si>
  <si>
    <t>Over 4</t>
  </si>
  <si>
    <t>Over 6</t>
  </si>
  <si>
    <t>Over 8</t>
  </si>
  <si>
    <t>E-8</t>
  </si>
  <si>
    <t>E-7</t>
  </si>
  <si>
    <t>E-6</t>
  </si>
  <si>
    <t>E-5</t>
  </si>
  <si>
    <t>E-4</t>
  </si>
  <si>
    <t>E-3</t>
  </si>
  <si>
    <t>E-2</t>
  </si>
  <si>
    <t>E-1</t>
  </si>
  <si>
    <t>W-4</t>
  </si>
  <si>
    <t>W-3</t>
  </si>
  <si>
    <t>W-2</t>
  </si>
  <si>
    <t>W-1</t>
  </si>
  <si>
    <t>O-4</t>
  </si>
  <si>
    <t>O-3</t>
  </si>
  <si>
    <t>O-2</t>
  </si>
  <si>
    <t>O-1</t>
  </si>
  <si>
    <t>Economic Units:</t>
  </si>
  <si>
    <t>(Parents, children, and pregnancy)</t>
  </si>
  <si>
    <t>Rank:</t>
  </si>
  <si>
    <t>Cumulative Years of Service:</t>
  </si>
  <si>
    <t>Over 10</t>
  </si>
  <si>
    <t>Eligibility</t>
  </si>
  <si>
    <t>Monthly Income Allowance for Eligibility</t>
  </si>
  <si>
    <t>Single Monthly Income</t>
  </si>
  <si>
    <t>over 2</t>
  </si>
  <si>
    <t>over 3</t>
  </si>
  <si>
    <t>over 4</t>
  </si>
  <si>
    <t>over 6</t>
  </si>
  <si>
    <t>over 8</t>
  </si>
  <si>
    <t>over 10</t>
  </si>
  <si>
    <t>Rank</t>
  </si>
  <si>
    <t>Monthly Pay</t>
  </si>
  <si>
    <t>Over 12</t>
  </si>
  <si>
    <t>Over 14</t>
  </si>
  <si>
    <t>Over 16</t>
  </si>
  <si>
    <t>MONTHLY RATES OF BASIC PAY 2022</t>
  </si>
  <si>
    <t>Time in Service</t>
  </si>
  <si>
    <t>over 12</t>
  </si>
  <si>
    <t>over 14</t>
  </si>
  <si>
    <t>over 16</t>
  </si>
  <si>
    <t>7/1/2022 - 6/30/2023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</si>
</sst>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8" fontId="4" fillId="0" borderId="0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0" fillId="6" borderId="19" xfId="0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 wrapText="1"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7" fillId="5" borderId="10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right"/>
      <protection locked="0"/>
    </xf>
    <xf numFmtId="164" fontId="7" fillId="3" borderId="14" xfId="0" applyNumberFormat="1" applyFont="1" applyFill="1" applyBorder="1" applyAlignment="1" applyProtection="1">
      <alignment horizontal="center" vertical="center" wrapText="1"/>
    </xf>
    <xf numFmtId="164" fontId="7" fillId="4" borderId="10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vertical="center" wrapText="1"/>
    </xf>
    <xf numFmtId="8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70" zoomScaleNormal="70" workbookViewId="0">
      <selection activeCell="B6" sqref="B6"/>
    </sheetView>
  </sheetViews>
  <sheetFormatPr defaultColWidth="11" defaultRowHeight="15.75" x14ac:dyDescent="0.25"/>
  <cols>
    <col min="1" max="2" width="58.875" customWidth="1"/>
    <col min="3" max="3" width="41.875" customWidth="1"/>
  </cols>
  <sheetData>
    <row r="1" spans="1:4" ht="42" customHeight="1" x14ac:dyDescent="0.4">
      <c r="A1" s="9" t="s">
        <v>31</v>
      </c>
      <c r="B1" s="39">
        <v>3</v>
      </c>
    </row>
    <row r="2" spans="1:4" ht="42" customHeight="1" x14ac:dyDescent="0.4">
      <c r="A2" s="10" t="s">
        <v>32</v>
      </c>
      <c r="B2" s="40"/>
    </row>
    <row r="3" spans="1:4" ht="42" customHeight="1" x14ac:dyDescent="0.4">
      <c r="A3" s="11" t="s">
        <v>37</v>
      </c>
      <c r="B3" s="17">
        <f>INDEX('WIC Chart'!$C$2:$C$17,MATCH('WIC Eligibility Tool'!B1,'WIC Chart'!$A2:$A17,0))</f>
        <v>3551</v>
      </c>
    </row>
    <row r="4" spans="1:4" ht="42" customHeight="1" x14ac:dyDescent="0.4">
      <c r="A4" s="37"/>
      <c r="B4" s="38"/>
    </row>
    <row r="5" spans="1:4" ht="42" customHeight="1" x14ac:dyDescent="0.4">
      <c r="A5" s="12" t="s">
        <v>33</v>
      </c>
      <c r="B5" s="13" t="s">
        <v>30</v>
      </c>
    </row>
    <row r="6" spans="1:4" ht="42" customHeight="1" x14ac:dyDescent="0.4">
      <c r="A6" s="14" t="s">
        <v>34</v>
      </c>
      <c r="B6" s="15" t="s">
        <v>35</v>
      </c>
    </row>
    <row r="7" spans="1:4" ht="42" customHeight="1" x14ac:dyDescent="0.4">
      <c r="A7" s="16" t="s">
        <v>38</v>
      </c>
      <c r="B7" s="18">
        <f>VLOOKUP($B$6,'Military Rates of Pay'!$O6:$P15,2,FALSE)</f>
        <v>4375.5</v>
      </c>
      <c r="C7" s="18"/>
      <c r="D7" s="18"/>
    </row>
    <row r="8" spans="1:4" ht="42" customHeight="1" x14ac:dyDescent="0.25">
      <c r="A8" s="33" t="s">
        <v>36</v>
      </c>
      <c r="B8" s="35" t="str">
        <f>IF(B7&lt;B3,"ELIGIBLE","Not Eligible")</f>
        <v>Not Eligible</v>
      </c>
      <c r="C8" s="49"/>
    </row>
    <row r="9" spans="1:4" ht="42" customHeight="1" thickBot="1" x14ac:dyDescent="0.3">
      <c r="A9" s="34"/>
      <c r="B9" s="36"/>
    </row>
  </sheetData>
  <sheetProtection selectLockedCells="1"/>
  <mergeCells count="4">
    <mergeCell ref="A8:A9"/>
    <mergeCell ref="B8:B9"/>
    <mergeCell ref="A4:B4"/>
    <mergeCell ref="B1:B2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'WIC Chart'!$A$2:$A$17</xm:f>
          </x14:formula1>
          <xm:sqref>B1</xm:sqref>
        </x14:dataValidation>
        <x14:dataValidation type="list" allowBlank="1" showInputMessage="1" showErrorMessage="1">
          <x14:formula1>
            <xm:f>'Military Rates of Pay'!$A$4:$A$19</xm:f>
          </x14:formula1>
          <xm:sqref>B5</xm:sqref>
        </x14:dataValidation>
        <x14:dataValidation type="list" allowBlank="1" showInputMessage="1" showErrorMessage="1">
          <x14:formula1>
            <xm:f>'Military Rates of Pay'!$B$3:$K$3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workbookViewId="0">
      <selection activeCell="G5" sqref="G5"/>
    </sheetView>
  </sheetViews>
  <sheetFormatPr defaultColWidth="11" defaultRowHeight="15.75" x14ac:dyDescent="0.25"/>
  <cols>
    <col min="1" max="6" width="16.5" style="1" customWidth="1"/>
    <col min="8" max="8" width="21" bestFit="1" customWidth="1"/>
  </cols>
  <sheetData>
    <row r="1" spans="1:9" ht="29.1" customHeight="1" thickBot="1" x14ac:dyDescent="0.3">
      <c r="A1" s="27" t="s">
        <v>0</v>
      </c>
      <c r="B1" s="28" t="s">
        <v>1</v>
      </c>
      <c r="C1" s="29" t="s">
        <v>2</v>
      </c>
      <c r="D1" s="28" t="s">
        <v>3</v>
      </c>
      <c r="E1" s="28" t="s">
        <v>4</v>
      </c>
      <c r="F1" s="28" t="s">
        <v>5</v>
      </c>
      <c r="H1" s="32" t="s">
        <v>55</v>
      </c>
    </row>
    <row r="2" spans="1:9" ht="29.1" customHeight="1" thickBot="1" x14ac:dyDescent="0.3">
      <c r="A2" s="30">
        <v>1</v>
      </c>
      <c r="B2" s="31">
        <v>25142</v>
      </c>
      <c r="C2" s="31">
        <v>2096</v>
      </c>
      <c r="D2" s="31">
        <v>1048</v>
      </c>
      <c r="E2" s="31">
        <v>967</v>
      </c>
      <c r="F2" s="31">
        <v>484</v>
      </c>
      <c r="I2" s="2"/>
    </row>
    <row r="3" spans="1:9" ht="29.1" customHeight="1" thickBot="1" x14ac:dyDescent="0.3">
      <c r="A3" s="30">
        <v>2</v>
      </c>
      <c r="B3" s="31">
        <v>33874</v>
      </c>
      <c r="C3" s="31">
        <v>2823</v>
      </c>
      <c r="D3" s="31">
        <v>1412</v>
      </c>
      <c r="E3" s="31">
        <v>1303</v>
      </c>
      <c r="F3" s="31">
        <v>652</v>
      </c>
      <c r="I3" s="2"/>
    </row>
    <row r="4" spans="1:9" ht="29.1" customHeight="1" thickBot="1" x14ac:dyDescent="0.3">
      <c r="A4" s="30">
        <v>3</v>
      </c>
      <c r="B4" s="31">
        <v>42606</v>
      </c>
      <c r="C4" s="31">
        <v>3551</v>
      </c>
      <c r="D4" s="31">
        <v>1776</v>
      </c>
      <c r="E4" s="31">
        <v>1639</v>
      </c>
      <c r="F4" s="31">
        <v>820</v>
      </c>
    </row>
    <row r="5" spans="1:9" ht="29.1" customHeight="1" thickBot="1" x14ac:dyDescent="0.3">
      <c r="A5" s="30">
        <v>4</v>
      </c>
      <c r="B5" s="31">
        <v>51338</v>
      </c>
      <c r="C5" s="31">
        <v>4279</v>
      </c>
      <c r="D5" s="31">
        <v>2140</v>
      </c>
      <c r="E5" s="31">
        <v>1975</v>
      </c>
      <c r="F5" s="31">
        <v>988</v>
      </c>
    </row>
    <row r="6" spans="1:9" ht="29.1" customHeight="1" thickBot="1" x14ac:dyDescent="0.3">
      <c r="A6" s="30">
        <v>5</v>
      </c>
      <c r="B6" s="31">
        <v>60070</v>
      </c>
      <c r="C6" s="31">
        <v>5006</v>
      </c>
      <c r="D6" s="31">
        <v>2503</v>
      </c>
      <c r="E6" s="31">
        <v>2311</v>
      </c>
      <c r="F6" s="31">
        <v>1156</v>
      </c>
    </row>
    <row r="7" spans="1:9" ht="29.1" customHeight="1" thickBot="1" x14ac:dyDescent="0.3">
      <c r="A7" s="30">
        <v>6</v>
      </c>
      <c r="B7" s="31">
        <v>68802</v>
      </c>
      <c r="C7" s="31">
        <v>5734</v>
      </c>
      <c r="D7" s="31">
        <v>2867</v>
      </c>
      <c r="E7" s="31">
        <v>2647</v>
      </c>
      <c r="F7" s="31">
        <v>1324</v>
      </c>
    </row>
    <row r="8" spans="1:9" ht="29.1" customHeight="1" thickBot="1" x14ac:dyDescent="0.3">
      <c r="A8" s="30">
        <v>7</v>
      </c>
      <c r="B8" s="31">
        <v>77534</v>
      </c>
      <c r="C8" s="31">
        <v>6462</v>
      </c>
      <c r="D8" s="31">
        <v>3231</v>
      </c>
      <c r="E8" s="31">
        <v>2983</v>
      </c>
      <c r="F8" s="31">
        <v>1492</v>
      </c>
    </row>
    <row r="9" spans="1:9" ht="29.1" customHeight="1" thickBot="1" x14ac:dyDescent="0.3">
      <c r="A9" s="30">
        <v>8</v>
      </c>
      <c r="B9" s="31">
        <v>86266</v>
      </c>
      <c r="C9" s="31">
        <v>7189</v>
      </c>
      <c r="D9" s="31">
        <v>3595</v>
      </c>
      <c r="E9" s="31">
        <v>3318</v>
      </c>
      <c r="F9" s="31">
        <v>1659</v>
      </c>
    </row>
    <row r="10" spans="1:9" ht="29.1" customHeight="1" thickBot="1" x14ac:dyDescent="0.3">
      <c r="A10" s="30">
        <v>9</v>
      </c>
      <c r="B10" s="31">
        <f>B9+8732</f>
        <v>94998</v>
      </c>
      <c r="C10" s="31">
        <f t="shared" ref="C10:C17" si="0">C9+728</f>
        <v>7917</v>
      </c>
      <c r="D10" s="31">
        <v>3959</v>
      </c>
      <c r="E10" s="31">
        <v>3654</v>
      </c>
      <c r="F10" s="31">
        <f>F9+168</f>
        <v>1827</v>
      </c>
    </row>
    <row r="11" spans="1:9" ht="29.1" customHeight="1" thickBot="1" x14ac:dyDescent="0.3">
      <c r="A11" s="30">
        <v>10</v>
      </c>
      <c r="B11" s="31">
        <f>B10+8732</f>
        <v>103730</v>
      </c>
      <c r="C11" s="31">
        <f t="shared" si="0"/>
        <v>8645</v>
      </c>
      <c r="D11" s="31">
        <v>4323</v>
      </c>
      <c r="E11" s="31">
        <v>3990</v>
      </c>
      <c r="F11" s="31">
        <f>F10+168</f>
        <v>1995</v>
      </c>
    </row>
    <row r="12" spans="1:9" ht="29.1" customHeight="1" thickBot="1" x14ac:dyDescent="0.3">
      <c r="A12" s="30">
        <v>11</v>
      </c>
      <c r="B12" s="31">
        <f t="shared" ref="B12:B17" si="1">B11+8732</f>
        <v>112462</v>
      </c>
      <c r="C12" s="31">
        <f t="shared" si="0"/>
        <v>9373</v>
      </c>
      <c r="D12" s="31">
        <v>4686</v>
      </c>
      <c r="E12" s="31">
        <v>4326</v>
      </c>
      <c r="F12" s="31">
        <v>2074</v>
      </c>
    </row>
    <row r="13" spans="1:9" ht="29.1" customHeight="1" thickBot="1" x14ac:dyDescent="0.3">
      <c r="A13" s="30">
        <v>12</v>
      </c>
      <c r="B13" s="31">
        <f t="shared" si="1"/>
        <v>121194</v>
      </c>
      <c r="C13" s="31">
        <f t="shared" si="0"/>
        <v>10101</v>
      </c>
      <c r="D13" s="31">
        <v>5050</v>
      </c>
      <c r="E13" s="31">
        <v>4662</v>
      </c>
      <c r="F13" s="31">
        <f t="shared" ref="F13" si="2">F12+168</f>
        <v>2242</v>
      </c>
    </row>
    <row r="14" spans="1:9" ht="29.1" customHeight="1" thickBot="1" x14ac:dyDescent="0.3">
      <c r="A14" s="30">
        <v>13</v>
      </c>
      <c r="B14" s="31">
        <f t="shared" si="1"/>
        <v>129926</v>
      </c>
      <c r="C14" s="31">
        <f t="shared" si="0"/>
        <v>10829</v>
      </c>
      <c r="D14" s="31">
        <v>5414</v>
      </c>
      <c r="E14" s="31">
        <v>4998</v>
      </c>
      <c r="F14" s="31">
        <v>2075</v>
      </c>
    </row>
    <row r="15" spans="1:9" ht="29.1" customHeight="1" thickBot="1" x14ac:dyDescent="0.3">
      <c r="A15" s="30">
        <v>14</v>
      </c>
      <c r="B15" s="31">
        <f t="shared" si="1"/>
        <v>138658</v>
      </c>
      <c r="C15" s="31">
        <f t="shared" si="0"/>
        <v>11557</v>
      </c>
      <c r="D15" s="31">
        <v>5778</v>
      </c>
      <c r="E15" s="31">
        <v>5333</v>
      </c>
      <c r="F15" s="31">
        <f t="shared" ref="F15" si="3">F14+168</f>
        <v>2243</v>
      </c>
    </row>
    <row r="16" spans="1:9" ht="29.1" customHeight="1" thickBot="1" x14ac:dyDescent="0.3">
      <c r="A16" s="30">
        <v>15</v>
      </c>
      <c r="B16" s="31">
        <f t="shared" si="1"/>
        <v>147390</v>
      </c>
      <c r="C16" s="31">
        <f t="shared" si="0"/>
        <v>12285</v>
      </c>
      <c r="D16" s="31">
        <v>6142</v>
      </c>
      <c r="E16" s="31">
        <v>5669</v>
      </c>
      <c r="F16" s="31">
        <v>2076</v>
      </c>
    </row>
    <row r="17" spans="1:6" ht="29.1" customHeight="1" thickBot="1" x14ac:dyDescent="0.3">
      <c r="A17" s="30">
        <v>16</v>
      </c>
      <c r="B17" s="31">
        <f t="shared" si="1"/>
        <v>156122</v>
      </c>
      <c r="C17" s="31">
        <f t="shared" si="0"/>
        <v>13013</v>
      </c>
      <c r="D17" s="31">
        <v>6506</v>
      </c>
      <c r="E17" s="31">
        <v>6005</v>
      </c>
      <c r="F17" s="31">
        <f t="shared" ref="F17" si="4">F16+168</f>
        <v>2244</v>
      </c>
    </row>
    <row r="18" spans="1:6" ht="29.1" customHeight="1" thickBot="1" x14ac:dyDescent="0.3">
      <c r="A18" s="30" t="s">
        <v>6</v>
      </c>
      <c r="B18" s="31">
        <v>8732</v>
      </c>
      <c r="C18" s="31">
        <v>728</v>
      </c>
      <c r="D18" s="31">
        <v>364</v>
      </c>
      <c r="E18" s="31">
        <v>336</v>
      </c>
      <c r="F18" s="31">
        <v>168</v>
      </c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70" zoomScaleNormal="70" workbookViewId="0">
      <selection activeCell="P12" sqref="P12"/>
    </sheetView>
  </sheetViews>
  <sheetFormatPr defaultColWidth="11" defaultRowHeight="15.75" x14ac:dyDescent="0.25"/>
  <cols>
    <col min="1" max="7" width="14.625" customWidth="1"/>
    <col min="8" max="8" width="13.5" customWidth="1"/>
    <col min="12" max="12" width="14" customWidth="1"/>
    <col min="13" max="13" width="13.375" customWidth="1"/>
    <col min="15" max="15" width="13.875" bestFit="1" customWidth="1"/>
    <col min="16" max="16" width="11.875" bestFit="1" customWidth="1"/>
  </cols>
  <sheetData>
    <row r="1" spans="1:16" ht="21" customHeight="1" thickBot="1" x14ac:dyDescent="0.3">
      <c r="A1" s="41" t="s">
        <v>50</v>
      </c>
      <c r="B1" s="42"/>
      <c r="C1" s="42"/>
      <c r="D1" s="42"/>
      <c r="E1" s="42"/>
      <c r="F1" s="42"/>
      <c r="G1" s="43"/>
      <c r="H1" s="8"/>
    </row>
    <row r="2" spans="1:16" ht="21" customHeight="1" thickBot="1" x14ac:dyDescent="0.3">
      <c r="A2" s="44" t="s">
        <v>7</v>
      </c>
      <c r="B2" s="45"/>
      <c r="C2" s="45"/>
      <c r="D2" s="45"/>
      <c r="E2" s="45"/>
      <c r="F2" s="45"/>
      <c r="G2" s="46"/>
      <c r="H2" s="8"/>
    </row>
    <row r="3" spans="1:16" ht="21" customHeight="1" thickBot="1" x14ac:dyDescent="0.3">
      <c r="A3" s="19" t="s">
        <v>8</v>
      </c>
      <c r="B3" s="19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20" t="s">
        <v>35</v>
      </c>
      <c r="I3" s="20" t="s">
        <v>47</v>
      </c>
      <c r="J3" s="20" t="s">
        <v>48</v>
      </c>
      <c r="K3" s="20" t="s">
        <v>49</v>
      </c>
      <c r="O3" s="3" t="s">
        <v>45</v>
      </c>
      <c r="P3" s="4" t="str">
        <f>'WIC Eligibility Tool'!B5</f>
        <v>O-1</v>
      </c>
    </row>
    <row r="4" spans="1:16" ht="21" customHeight="1" thickBot="1" x14ac:dyDescent="0.3">
      <c r="A4" s="19" t="s">
        <v>15</v>
      </c>
      <c r="B4" s="21"/>
      <c r="C4" s="21"/>
      <c r="D4" s="21"/>
      <c r="E4" s="21"/>
      <c r="F4" s="21"/>
      <c r="G4" s="21">
        <v>4739.1000000000004</v>
      </c>
      <c r="H4" s="21">
        <v>4948.8</v>
      </c>
      <c r="I4" s="21">
        <v>5078.3999999999996</v>
      </c>
      <c r="J4" s="21">
        <v>5233.8</v>
      </c>
      <c r="K4" s="21">
        <v>5402.4</v>
      </c>
      <c r="O4" s="47"/>
      <c r="P4" s="48"/>
    </row>
    <row r="5" spans="1:16" ht="21" customHeight="1" thickBot="1" x14ac:dyDescent="0.3">
      <c r="A5" s="19" t="s">
        <v>16</v>
      </c>
      <c r="B5" s="21">
        <v>3294.3</v>
      </c>
      <c r="C5" s="21">
        <v>3595.5</v>
      </c>
      <c r="D5" s="21">
        <v>3733.5</v>
      </c>
      <c r="E5" s="21">
        <v>3915.3</v>
      </c>
      <c r="F5" s="21">
        <v>4058.1</v>
      </c>
      <c r="G5" s="21">
        <v>4302.6000000000004</v>
      </c>
      <c r="H5" s="21">
        <v>4440.6000000000004</v>
      </c>
      <c r="I5" s="21">
        <v>4685.1000000000004</v>
      </c>
      <c r="J5" s="21">
        <v>4888.5</v>
      </c>
      <c r="K5" s="21">
        <v>5027.3999999999996</v>
      </c>
      <c r="O5" s="5" t="s">
        <v>51</v>
      </c>
      <c r="P5" s="23" t="s">
        <v>46</v>
      </c>
    </row>
    <row r="6" spans="1:16" ht="21" customHeight="1" thickBot="1" x14ac:dyDescent="0.3">
      <c r="A6" s="19" t="s">
        <v>17</v>
      </c>
      <c r="B6" s="21">
        <v>2849.4</v>
      </c>
      <c r="C6" s="21">
        <v>3135.6</v>
      </c>
      <c r="D6" s="21">
        <v>3274.2</v>
      </c>
      <c r="E6" s="21">
        <v>3408.6</v>
      </c>
      <c r="F6" s="21">
        <v>3548.7</v>
      </c>
      <c r="G6" s="21">
        <v>3864.3</v>
      </c>
      <c r="H6" s="21">
        <v>3987.6</v>
      </c>
      <c r="I6" s="21">
        <v>4225.5</v>
      </c>
      <c r="J6" s="21">
        <v>4298.3999999999996</v>
      </c>
      <c r="K6" s="21">
        <v>4351.2</v>
      </c>
      <c r="O6" s="6" t="s">
        <v>9</v>
      </c>
      <c r="P6" s="7">
        <f>VLOOKUP('WIC Eligibility Tool'!$B$5,$A$4:$K$19,2,FALSE)</f>
        <v>3477.3</v>
      </c>
    </row>
    <row r="7" spans="1:16" ht="21" customHeight="1" thickBot="1" x14ac:dyDescent="0.3">
      <c r="A7" s="19" t="s">
        <v>18</v>
      </c>
      <c r="B7" s="21">
        <v>2610.3000000000002</v>
      </c>
      <c r="C7" s="21">
        <v>2786.1</v>
      </c>
      <c r="D7" s="21">
        <v>2920.8</v>
      </c>
      <c r="E7" s="21">
        <v>3058.5</v>
      </c>
      <c r="F7" s="21">
        <v>3273.3</v>
      </c>
      <c r="G7" s="21">
        <v>3497.7</v>
      </c>
      <c r="H7" s="21">
        <v>3682.2</v>
      </c>
      <c r="I7" s="21">
        <v>3704.4</v>
      </c>
      <c r="J7" s="21">
        <v>3704.4</v>
      </c>
      <c r="K7" s="21">
        <v>3704.4</v>
      </c>
      <c r="O7" s="6" t="s">
        <v>39</v>
      </c>
      <c r="P7" s="7">
        <f>VLOOKUP('WIC Eligibility Tool'!$B$5,$A$4:$K$19,3,FALSE)</f>
        <v>3619.5</v>
      </c>
    </row>
    <row r="8" spans="1:16" ht="21" customHeight="1" thickBot="1" x14ac:dyDescent="0.3">
      <c r="A8" s="19" t="s">
        <v>19</v>
      </c>
      <c r="B8" s="21">
        <v>2393.4</v>
      </c>
      <c r="C8" s="21">
        <v>2515.8000000000002</v>
      </c>
      <c r="D8" s="21">
        <v>2652</v>
      </c>
      <c r="E8" s="21">
        <v>2786.7</v>
      </c>
      <c r="F8" s="21">
        <v>2905.5</v>
      </c>
      <c r="G8" s="21">
        <v>2905.5</v>
      </c>
      <c r="H8" s="21">
        <v>2905.5</v>
      </c>
      <c r="I8" s="21">
        <v>2905.5</v>
      </c>
      <c r="J8" s="21">
        <v>2905.5</v>
      </c>
      <c r="K8" s="21">
        <v>2905.5</v>
      </c>
      <c r="O8" s="6" t="s">
        <v>40</v>
      </c>
      <c r="P8" s="7">
        <f>VLOOKUP('WIC Eligibility Tool'!$B$5,$A$4:$K$19,4,FALSE)</f>
        <v>4375.5</v>
      </c>
    </row>
    <row r="9" spans="1:16" ht="21" customHeight="1" thickBot="1" x14ac:dyDescent="0.3">
      <c r="A9" s="19" t="s">
        <v>20</v>
      </c>
      <c r="B9" s="21">
        <v>2160.6</v>
      </c>
      <c r="C9" s="21">
        <v>2296.5</v>
      </c>
      <c r="D9" s="21">
        <v>2435.6999999999998</v>
      </c>
      <c r="E9" s="21">
        <v>2435.6999999999998</v>
      </c>
      <c r="F9" s="21">
        <v>2435.6999999999998</v>
      </c>
      <c r="G9" s="21">
        <v>2435.6999999999998</v>
      </c>
      <c r="H9" s="21">
        <v>2435.6999999999998</v>
      </c>
      <c r="I9" s="21">
        <v>2435.6999999999998</v>
      </c>
      <c r="J9" s="21">
        <v>2435.6999999999998</v>
      </c>
      <c r="K9" s="21">
        <v>2435.6999999999998</v>
      </c>
      <c r="O9" s="6" t="s">
        <v>41</v>
      </c>
      <c r="P9" s="7">
        <f>VLOOKUP('WIC Eligibility Tool'!$B$5,$A$4:$K$19,5,FALSE)</f>
        <v>4375.5</v>
      </c>
    </row>
    <row r="10" spans="1:16" ht="21" customHeight="1" thickBot="1" x14ac:dyDescent="0.3">
      <c r="A10" s="19" t="s">
        <v>21</v>
      </c>
      <c r="B10" s="21">
        <v>2054.6999999999998</v>
      </c>
      <c r="C10" s="21">
        <v>2054.6999999999998</v>
      </c>
      <c r="D10" s="21">
        <v>2054.6999999999998</v>
      </c>
      <c r="E10" s="21">
        <v>2054.6999999999998</v>
      </c>
      <c r="F10" s="21">
        <v>2054.6999999999998</v>
      </c>
      <c r="G10" s="21">
        <v>2054.6999999999998</v>
      </c>
      <c r="H10" s="21">
        <v>2054.6999999999998</v>
      </c>
      <c r="I10" s="21">
        <v>2054.6999999999998</v>
      </c>
      <c r="J10" s="21">
        <v>2054.6999999999998</v>
      </c>
      <c r="K10" s="21">
        <v>2054.6999999999998</v>
      </c>
      <c r="O10" s="6" t="s">
        <v>42</v>
      </c>
      <c r="P10" s="7">
        <f>VLOOKUP('WIC Eligibility Tool'!$B$5,$A$4:$K$19,6,FALSE)</f>
        <v>4375.5</v>
      </c>
    </row>
    <row r="11" spans="1:16" ht="21" customHeight="1" thickBot="1" x14ac:dyDescent="0.3">
      <c r="A11" s="19" t="s">
        <v>22</v>
      </c>
      <c r="B11" s="21">
        <v>1833.3</v>
      </c>
      <c r="C11" s="21">
        <v>1833.3</v>
      </c>
      <c r="D11" s="21">
        <v>1833.3</v>
      </c>
      <c r="E11" s="21">
        <v>1833.3</v>
      </c>
      <c r="F11" s="21">
        <v>1833.2</v>
      </c>
      <c r="G11" s="21">
        <v>1833.2</v>
      </c>
      <c r="H11" s="21">
        <v>1833.2</v>
      </c>
      <c r="I11" s="21">
        <v>1833.2</v>
      </c>
      <c r="J11" s="21">
        <v>1833.2</v>
      </c>
      <c r="K11" s="21">
        <v>1833.2</v>
      </c>
      <c r="O11" s="6" t="s">
        <v>43</v>
      </c>
      <c r="P11" s="7">
        <f>VLOOKUP('WIC Eligibility Tool'!$B$5,$A$4:$K$19,7,FALSE)</f>
        <v>4375.5</v>
      </c>
    </row>
    <row r="12" spans="1:16" ht="21" customHeight="1" thickBot="1" x14ac:dyDescent="0.3">
      <c r="A12" s="19" t="s">
        <v>23</v>
      </c>
      <c r="B12" s="21">
        <v>4791.8999999999996</v>
      </c>
      <c r="C12" s="21">
        <v>5154.3</v>
      </c>
      <c r="D12" s="21">
        <v>5302.2</v>
      </c>
      <c r="E12" s="21">
        <v>5447.7</v>
      </c>
      <c r="F12" s="21">
        <v>5698.5</v>
      </c>
      <c r="G12" s="21">
        <v>5946.6</v>
      </c>
      <c r="H12" s="21">
        <v>6198</v>
      </c>
      <c r="I12" s="21">
        <v>6575.4</v>
      </c>
      <c r="J12" s="21">
        <v>6906.6</v>
      </c>
      <c r="K12" s="21">
        <v>7221.9</v>
      </c>
      <c r="O12" s="6" t="s">
        <v>44</v>
      </c>
      <c r="P12" s="7">
        <f>VLOOKUP('WIC Eligibility Tool'!$B$5,$A$4:$K$19,8,FALSE)</f>
        <v>4375.5</v>
      </c>
    </row>
    <row r="13" spans="1:16" ht="21" customHeight="1" thickBot="1" x14ac:dyDescent="0.3">
      <c r="A13" s="19" t="s">
        <v>24</v>
      </c>
      <c r="B13" s="21">
        <v>4376.3999999999996</v>
      </c>
      <c r="C13" s="21">
        <v>4558.2</v>
      </c>
      <c r="D13" s="21">
        <v>4745.7</v>
      </c>
      <c r="E13" s="21">
        <v>4806.6000000000004</v>
      </c>
      <c r="F13" s="21">
        <v>5002.2</v>
      </c>
      <c r="G13" s="21">
        <v>5338</v>
      </c>
      <c r="H13" s="21">
        <v>5789.4</v>
      </c>
      <c r="I13" s="21">
        <v>5978.7</v>
      </c>
      <c r="J13" s="21">
        <v>6197.7</v>
      </c>
      <c r="K13" s="21">
        <v>6422.7</v>
      </c>
      <c r="O13" s="24" t="s">
        <v>52</v>
      </c>
      <c r="P13" s="7">
        <f>VLOOKUP('WIC Eligibility Tool'!$B$5,$A$4:$K$19,9,FALSE)</f>
        <v>4375.5</v>
      </c>
    </row>
    <row r="14" spans="1:16" ht="21" customHeight="1" thickBot="1" x14ac:dyDescent="0.3">
      <c r="A14" s="19" t="s">
        <v>25</v>
      </c>
      <c r="B14" s="21">
        <v>3872.1</v>
      </c>
      <c r="C14" s="21">
        <v>4238.3999999999996</v>
      </c>
      <c r="D14" s="21">
        <v>4350.8999999999996</v>
      </c>
      <c r="E14" s="21">
        <v>4428.6000000000004</v>
      </c>
      <c r="F14" s="21">
        <v>4679.3999999999996</v>
      </c>
      <c r="G14" s="21">
        <v>5069.7</v>
      </c>
      <c r="H14" s="21">
        <v>5263.5</v>
      </c>
      <c r="I14" s="21">
        <v>5453.7</v>
      </c>
      <c r="J14" s="21">
        <v>5686.5</v>
      </c>
      <c r="K14" s="21">
        <v>5868.6</v>
      </c>
      <c r="O14" s="24" t="s">
        <v>53</v>
      </c>
      <c r="P14" s="7">
        <f>VLOOKUP('WIC Eligibility Tool'!$B$5,$A$4:$K$19,10,FALSE)</f>
        <v>4375.5</v>
      </c>
    </row>
    <row r="15" spans="1:16" ht="21" customHeight="1" thickBot="1" x14ac:dyDescent="0.3">
      <c r="A15" s="19" t="s">
        <v>26</v>
      </c>
      <c r="B15" s="21">
        <v>3398.7</v>
      </c>
      <c r="C15" s="21">
        <v>3765</v>
      </c>
      <c r="D15" s="21">
        <v>3863.1</v>
      </c>
      <c r="E15" s="21">
        <v>4071</v>
      </c>
      <c r="F15" s="21">
        <v>4316.3999999999996</v>
      </c>
      <c r="G15" s="21">
        <v>4678.8</v>
      </c>
      <c r="H15" s="21">
        <v>4847.5</v>
      </c>
      <c r="I15" s="21">
        <v>5084.7</v>
      </c>
      <c r="J15" s="21">
        <v>5317.2</v>
      </c>
      <c r="K15" s="21">
        <v>5500.2</v>
      </c>
      <c r="O15" s="25" t="s">
        <v>54</v>
      </c>
      <c r="P15" s="26">
        <f>VLOOKUP('WIC Eligibility Tool'!$B$5,$A$4:$K$19,11,FALSE)</f>
        <v>4375.5</v>
      </c>
    </row>
    <row r="16" spans="1:16" ht="21" customHeight="1" thickBot="1" x14ac:dyDescent="0.3">
      <c r="A16" s="22" t="s">
        <v>27</v>
      </c>
      <c r="B16" s="21">
        <v>5273.7</v>
      </c>
      <c r="C16" s="21">
        <v>6104.4</v>
      </c>
      <c r="D16" s="21">
        <v>6512.4</v>
      </c>
      <c r="E16" s="21">
        <v>6602.7</v>
      </c>
      <c r="F16" s="21">
        <v>6980.7</v>
      </c>
      <c r="G16" s="21">
        <v>7386.3</v>
      </c>
      <c r="H16" s="21">
        <v>7891.8</v>
      </c>
      <c r="I16" s="21">
        <v>8284.5</v>
      </c>
      <c r="J16" s="21">
        <v>8557.5</v>
      </c>
      <c r="K16" s="21">
        <v>8714.7000000000007</v>
      </c>
    </row>
    <row r="17" spans="1:11" ht="21" customHeight="1" thickBot="1" x14ac:dyDescent="0.3">
      <c r="A17" s="22" t="s">
        <v>28</v>
      </c>
      <c r="B17" s="21">
        <v>4636.5</v>
      </c>
      <c r="C17" s="21">
        <v>5256</v>
      </c>
      <c r="D17" s="21">
        <v>5672.4</v>
      </c>
      <c r="E17" s="21">
        <v>6185.4</v>
      </c>
      <c r="F17" s="21">
        <v>6482.1</v>
      </c>
      <c r="G17" s="21">
        <v>6807.3</v>
      </c>
      <c r="H17" s="21">
        <v>7017.3</v>
      </c>
      <c r="I17" s="21">
        <v>7362.9</v>
      </c>
      <c r="J17" s="21">
        <v>7543.5</v>
      </c>
      <c r="K17" s="21">
        <v>7543.5</v>
      </c>
    </row>
    <row r="18" spans="1:11" ht="21" customHeight="1" thickBot="1" x14ac:dyDescent="0.3">
      <c r="A18" s="22" t="s">
        <v>29</v>
      </c>
      <c r="B18" s="21">
        <v>4006.5</v>
      </c>
      <c r="C18" s="21">
        <v>4562.7</v>
      </c>
      <c r="D18" s="21">
        <v>5255.1</v>
      </c>
      <c r="E18" s="21">
        <v>5432.7</v>
      </c>
      <c r="F18" s="21">
        <v>5544.3</v>
      </c>
      <c r="G18" s="21">
        <v>5544.3</v>
      </c>
      <c r="H18" s="21">
        <v>5544.3</v>
      </c>
      <c r="I18" s="21">
        <v>5544.3</v>
      </c>
      <c r="J18" s="21">
        <v>5544.3</v>
      </c>
      <c r="K18" s="21">
        <v>5544.3</v>
      </c>
    </row>
    <row r="19" spans="1:11" ht="21" customHeight="1" thickBot="1" x14ac:dyDescent="0.3">
      <c r="A19" s="22" t="s">
        <v>30</v>
      </c>
      <c r="B19" s="21">
        <v>3477.3</v>
      </c>
      <c r="C19" s="21">
        <v>3619.5</v>
      </c>
      <c r="D19" s="21">
        <v>4375.5</v>
      </c>
      <c r="E19" s="21">
        <v>4375.5</v>
      </c>
      <c r="F19" s="21">
        <v>4375.5</v>
      </c>
      <c r="G19" s="21">
        <v>4375.5</v>
      </c>
      <c r="H19" s="21">
        <v>4375.5</v>
      </c>
      <c r="I19" s="21">
        <v>4375.5</v>
      </c>
      <c r="J19" s="21">
        <v>4375.5</v>
      </c>
      <c r="K19" s="21">
        <v>4375.5</v>
      </c>
    </row>
  </sheetData>
  <sheetProtection selectLockedCells="1"/>
  <mergeCells count="3">
    <mergeCell ref="A1:G1"/>
    <mergeCell ref="A2:G2"/>
    <mergeCell ref="O4:P4"/>
  </mergeCells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WIC Eligibility Tool</vt:lpstr>
      <vt:lpstr>WIC Chart</vt:lpstr>
      <vt:lpstr>Military Rates of Pay</vt:lpstr>
      <vt:lpstr>Sheet1</vt:lpstr>
      <vt:lpstr>over2</vt:lpstr>
      <vt:lpstr>over3</vt:lpstr>
      <vt:lpstr>over4</vt:lpstr>
      <vt:lpstr>over6</vt:lpstr>
      <vt:lpstr>over8</vt:lpstr>
      <vt:lpstr>Twoless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 Zven</dc:creator>
  <cp:lastModifiedBy>Zven, Sidney E.   Capt  WRNMMC</cp:lastModifiedBy>
  <dcterms:created xsi:type="dcterms:W3CDTF">2022-02-02T13:52:10Z</dcterms:created>
  <dcterms:modified xsi:type="dcterms:W3CDTF">2022-05-26T18:12:54Z</dcterms:modified>
</cp:coreProperties>
</file>